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<sst xmlns="http://schemas.openxmlformats.org/spreadsheetml/2006/main" count="54" uniqueCount="37">
  <si>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7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</si>
  <si>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</si>
  <si>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</si>
  <si>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</si>
  <si>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</si>
  <si>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</si>
  <si>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</si>
  <si>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</si>
  <si>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</si>
  <si>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</si>
  <si>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</si>
  <si>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</si>
  <si>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</si>
  <si>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</si>
  <si>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</si>
  <si>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</si>
  <si>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</si>
  <si>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</si>
  <si>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</si>
  <si>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</si>
  <si>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</si>
  <si>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r>
      <rPr>
        <sz val="9"/>
        <rFont val="宋体"/>
        <charset val="134"/>
      </rPr>
      <t>湖南路</t>
    </r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</si>
  <si>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</si>
  <si>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</si>
  <si>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</si>
  <si>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</si>
  <si>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</si>
  <si>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</si>
  <si>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</si>
  <si>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</si>
  <si>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</si>
  <si>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</si>
  <si>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</si>
  <si>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</si>
  <si>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r>
      <rPr>
        <sz val="9"/>
        <rFont val="仿宋_GB2312"/>
        <charset val="134"/>
      </rPr>
      <t>合计</t>
    </r>
  </si>
  <si>
    <r>
      <rPr>
        <sz val="9"/>
        <rFont val="宋体"/>
        <charset val="134"/>
      </rPr>
      <t>备注</t>
    </r>
  </si>
  <si>
    <t>鼓楼区7月补发：1、生活补贴：低内50%，3人1620元；低内25%，3人810元；低外100%，3人4320元；低外40%，1人432元。合计7182元。2、护理补贴：32人5460元。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</si>
</sst>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0.000000_);[Red]\(0.000000\)"/>
    <numFmt numFmtId="179" formatCode="0.0000_);[Red]\(0.0000\)"/>
    <numFmt numFmtId="180" formatCode="0.0000;[Red]0.0000"/>
    <numFmt numFmtId="181" formatCode="0.000000;[Red]0.000000"/>
    <numFmt numFmtId="182" formatCode="0.00000;[Red]0.00000"/>
    <numFmt numFmtId="183" formatCode="0.00000_ "/>
    <numFmt numFmtId="184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name val="宋体"/>
      <charset val="134"/>
    </font>
    <font>
      <sz val="9"/>
      <color rgb="FFFF0000"/>
      <name val="Times New Roman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43" fontId="36" fillId="0" borderId="0" applyFont="0" applyFill="0" applyBorder="0" applyAlignment="0" applyProtection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 applyBorder="0"/>
    <xf numFmtId="0" fontId="36" fillId="0" borderId="0"/>
    <xf numFmtId="0" fontId="35" fillId="0" borderId="0" applyBorder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478" applyNumberFormat="1" applyFont="1" applyFill="1" applyBorder="1" applyAlignment="1">
      <alignment horizontal="center" vertical="center"/>
    </xf>
    <xf numFmtId="177" fontId="7" fillId="0" borderId="1" xfId="807" applyNumberFormat="1" applyFont="1" applyFill="1" applyBorder="1" applyAlignment="1">
      <alignment horizontal="center" vertical="center"/>
    </xf>
    <xf numFmtId="178" fontId="7" fillId="0" borderId="1" xfId="807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9" fontId="7" fillId="0" borderId="1" xfId="807" applyNumberFormat="1" applyFont="1" applyFill="1" applyBorder="1" applyAlignment="1">
      <alignment horizontal="center" vertical="center"/>
    </xf>
    <xf numFmtId="176" fontId="12" fillId="0" borderId="1" xfId="478" applyNumberFormat="1" applyFont="1" applyFill="1" applyBorder="1" applyAlignment="1">
      <alignment horizontal="center" vertical="center"/>
    </xf>
    <xf numFmtId="178" fontId="12" fillId="0" borderId="1" xfId="478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8" fontId="13" fillId="0" borderId="1" xfId="478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181" fontId="14" fillId="0" borderId="1" xfId="0" applyNumberFormat="1" applyFont="1" applyFill="1" applyBorder="1" applyAlignment="1">
      <alignment horizontal="center" vertical="center"/>
    </xf>
    <xf numFmtId="179" fontId="13" fillId="0" borderId="1" xfId="807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2" fontId="9" fillId="0" borderId="1" xfId="0" applyNumberFormat="1" applyFont="1" applyFill="1" applyBorder="1" applyAlignment="1">
      <alignment horizontal="center" vertical="center"/>
    </xf>
    <xf numFmtId="183" fontId="9" fillId="0" borderId="4" xfId="0" applyNumberFormat="1" applyFont="1" applyFill="1" applyBorder="1" applyAlignment="1">
      <alignment horizontal="center" vertical="center"/>
    </xf>
    <xf numFmtId="184" fontId="14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A1" sqref="A1:W20"/>
    </sheetView>
  </sheetViews>
  <sheetFormatPr defaultColWidth="9" defaultRowHeight="13.5"/>
  <cols>
    <col min="1" max="1" width="2.5" style="1" customWidth="1"/>
    <col min="2" max="2" width="5.88333333333333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6" t="s">
        <v>21</v>
      </c>
      <c r="C6" s="8">
        <v>26</v>
      </c>
      <c r="D6" s="9">
        <v>1.4495</v>
      </c>
      <c r="E6" s="8">
        <v>10</v>
      </c>
      <c r="F6" s="9">
        <v>0.446</v>
      </c>
      <c r="G6" s="8">
        <v>12</v>
      </c>
      <c r="H6" s="10">
        <v>0.3345</v>
      </c>
      <c r="I6" s="8">
        <v>45</v>
      </c>
      <c r="J6" s="21">
        <v>5.0175</v>
      </c>
      <c r="K6" s="8">
        <v>2</v>
      </c>
      <c r="L6" s="9">
        <v>0.1338</v>
      </c>
      <c r="M6" s="8">
        <v>24</v>
      </c>
      <c r="N6" s="9">
        <v>1.1136</v>
      </c>
      <c r="O6" s="22">
        <f t="shared" ref="O6:O18" si="0">C6+E6+G6+I6+K6+M6</f>
        <v>119</v>
      </c>
      <c r="P6" s="23">
        <f t="shared" ref="P6:P18" si="1">N6+L6+J6+H6+F6+D6</f>
        <v>8.4949</v>
      </c>
      <c r="Q6" s="22">
        <v>338</v>
      </c>
      <c r="R6" s="21">
        <v>4.746</v>
      </c>
      <c r="S6" s="8">
        <v>5</v>
      </c>
      <c r="T6" s="21">
        <f t="shared" ref="T6:T14" si="2">400*S6/10000</f>
        <v>0.2</v>
      </c>
      <c r="U6" s="27">
        <f t="shared" ref="U6:U11" si="3">R6+T6</f>
        <v>4.946</v>
      </c>
      <c r="V6" s="28">
        <f t="shared" ref="V6:V17" si="4">U6+P6</f>
        <v>13.4409</v>
      </c>
      <c r="W6" s="28">
        <f t="shared" ref="W6:W18" si="5">V6-T6</f>
        <v>13.2409</v>
      </c>
    </row>
    <row r="7" s="2" customFormat="1" ht="20.1" customHeight="1" spans="1:23">
      <c r="A7" s="11">
        <v>2</v>
      </c>
      <c r="B7" s="12" t="s">
        <v>22</v>
      </c>
      <c r="C7" s="8">
        <v>34</v>
      </c>
      <c r="D7" s="9">
        <v>1.8955</v>
      </c>
      <c r="E7" s="8">
        <v>25</v>
      </c>
      <c r="F7" s="9">
        <v>1.115</v>
      </c>
      <c r="G7" s="8">
        <v>9</v>
      </c>
      <c r="H7" s="10">
        <v>0.250875</v>
      </c>
      <c r="I7" s="8">
        <v>48</v>
      </c>
      <c r="J7" s="21">
        <v>5.352</v>
      </c>
      <c r="K7" s="8">
        <v>1</v>
      </c>
      <c r="L7" s="9">
        <v>0.0669</v>
      </c>
      <c r="M7" s="8">
        <v>31</v>
      </c>
      <c r="N7" s="9">
        <v>1.3826</v>
      </c>
      <c r="O7" s="22">
        <f t="shared" si="0"/>
        <v>148</v>
      </c>
      <c r="P7" s="23">
        <f t="shared" si="1"/>
        <v>10.062875</v>
      </c>
      <c r="Q7" s="22">
        <v>339</v>
      </c>
      <c r="R7" s="21">
        <v>4.788</v>
      </c>
      <c r="S7" s="8">
        <v>9</v>
      </c>
      <c r="T7" s="21">
        <f t="shared" si="2"/>
        <v>0.36</v>
      </c>
      <c r="U7" s="27">
        <f t="shared" si="3"/>
        <v>5.148</v>
      </c>
      <c r="V7" s="28">
        <f t="shared" si="4"/>
        <v>15.210875</v>
      </c>
      <c r="W7" s="28">
        <f t="shared" si="5"/>
        <v>14.850875</v>
      </c>
    </row>
    <row r="8" s="2" customFormat="1" ht="19" customHeight="1" spans="1:23">
      <c r="A8" s="11">
        <v>3</v>
      </c>
      <c r="B8" s="12" t="s">
        <v>23</v>
      </c>
      <c r="C8" s="8">
        <v>52</v>
      </c>
      <c r="D8" s="9">
        <v>2.899</v>
      </c>
      <c r="E8" s="8">
        <v>35</v>
      </c>
      <c r="F8" s="9">
        <v>1.561</v>
      </c>
      <c r="G8" s="8">
        <v>29</v>
      </c>
      <c r="H8" s="10">
        <v>0.808375</v>
      </c>
      <c r="I8" s="8">
        <v>102</v>
      </c>
      <c r="J8" s="21">
        <v>11.481</v>
      </c>
      <c r="K8" s="8">
        <v>2</v>
      </c>
      <c r="L8" s="9">
        <v>0.1338</v>
      </c>
      <c r="M8" s="8">
        <v>27</v>
      </c>
      <c r="N8" s="9">
        <v>1.2042</v>
      </c>
      <c r="O8" s="22">
        <f t="shared" si="0"/>
        <v>247</v>
      </c>
      <c r="P8" s="23">
        <f t="shared" si="1"/>
        <v>18.087375</v>
      </c>
      <c r="Q8" s="22">
        <v>545</v>
      </c>
      <c r="R8" s="21">
        <v>7.714</v>
      </c>
      <c r="S8" s="8">
        <v>25</v>
      </c>
      <c r="T8" s="21">
        <f t="shared" si="2"/>
        <v>1</v>
      </c>
      <c r="U8" s="27">
        <f t="shared" si="3"/>
        <v>8.714</v>
      </c>
      <c r="V8" s="28">
        <f t="shared" si="4"/>
        <v>26.801375</v>
      </c>
      <c r="W8" s="28">
        <f t="shared" si="5"/>
        <v>25.801375</v>
      </c>
    </row>
    <row r="9" s="2" customFormat="1" ht="20.1" customHeight="1" spans="1:23">
      <c r="A9" s="11">
        <v>4</v>
      </c>
      <c r="B9" s="6" t="s">
        <v>24</v>
      </c>
      <c r="C9" s="8">
        <v>44</v>
      </c>
      <c r="D9" s="9">
        <f>557.5*C9/10000</f>
        <v>2.453</v>
      </c>
      <c r="E9" s="8">
        <v>20</v>
      </c>
      <c r="F9" s="9">
        <f>446*E9/10000</f>
        <v>0.892</v>
      </c>
      <c r="G9" s="8">
        <v>17</v>
      </c>
      <c r="H9" s="10">
        <f>278.75*G9/10000</f>
        <v>0.473875</v>
      </c>
      <c r="I9" s="8">
        <v>69</v>
      </c>
      <c r="J9" s="21">
        <v>7.6935</v>
      </c>
      <c r="K9" s="8">
        <v>2</v>
      </c>
      <c r="L9" s="9">
        <v>0.1338</v>
      </c>
      <c r="M9" s="8">
        <v>32</v>
      </c>
      <c r="N9" s="9">
        <v>1.4272</v>
      </c>
      <c r="O9" s="22">
        <f t="shared" si="0"/>
        <v>184</v>
      </c>
      <c r="P9" s="23">
        <f t="shared" si="1"/>
        <v>13.073375</v>
      </c>
      <c r="Q9" s="22">
        <f>406+44</f>
        <v>450</v>
      </c>
      <c r="R9" s="21">
        <f>5.768+0.616</f>
        <v>6.384</v>
      </c>
      <c r="S9" s="8">
        <v>7</v>
      </c>
      <c r="T9" s="21">
        <f t="shared" si="2"/>
        <v>0.28</v>
      </c>
      <c r="U9" s="27">
        <f t="shared" si="3"/>
        <v>6.664</v>
      </c>
      <c r="V9" s="28">
        <f t="shared" si="4"/>
        <v>19.737375</v>
      </c>
      <c r="W9" s="28">
        <f t="shared" si="5"/>
        <v>19.457375</v>
      </c>
    </row>
    <row r="10" s="2" customFormat="1" ht="22" customHeight="1" spans="1:23">
      <c r="A10" s="11">
        <v>5</v>
      </c>
      <c r="B10" s="6" t="s">
        <v>25</v>
      </c>
      <c r="C10" s="8">
        <v>31</v>
      </c>
      <c r="D10" s="9">
        <f>(557.5*C10/10000)+0.054</f>
        <v>1.78225</v>
      </c>
      <c r="E10" s="8">
        <v>8</v>
      </c>
      <c r="F10" s="9">
        <f>446*E10/10000</f>
        <v>0.3568</v>
      </c>
      <c r="G10" s="8">
        <v>10</v>
      </c>
      <c r="H10" s="10">
        <f>278.75*G10/10000</f>
        <v>0.27875</v>
      </c>
      <c r="I10" s="8">
        <v>40</v>
      </c>
      <c r="J10" s="21">
        <f>1115*I10/10000</f>
        <v>4.46</v>
      </c>
      <c r="K10" s="8">
        <v>1</v>
      </c>
      <c r="L10" s="9">
        <f>669*K10/10000</f>
        <v>0.0669</v>
      </c>
      <c r="M10" s="8">
        <v>18</v>
      </c>
      <c r="N10" s="9">
        <f>446*M10/10000</f>
        <v>0.8028</v>
      </c>
      <c r="O10" s="22">
        <f t="shared" si="0"/>
        <v>108</v>
      </c>
      <c r="P10" s="23">
        <f t="shared" si="1"/>
        <v>7.7475</v>
      </c>
      <c r="Q10" s="22">
        <v>265</v>
      </c>
      <c r="R10" s="21">
        <f>140*Q10/10000+0.07</f>
        <v>3.78</v>
      </c>
      <c r="S10" s="8">
        <v>6</v>
      </c>
      <c r="T10" s="21">
        <f t="shared" si="2"/>
        <v>0.24</v>
      </c>
      <c r="U10" s="27">
        <f t="shared" si="3"/>
        <v>4.02</v>
      </c>
      <c r="V10" s="28">
        <f t="shared" si="4"/>
        <v>11.7675</v>
      </c>
      <c r="W10" s="28">
        <f t="shared" si="5"/>
        <v>11.5275</v>
      </c>
    </row>
    <row r="11" s="2" customFormat="1" ht="20.1" customHeight="1" spans="1:23">
      <c r="A11" s="11">
        <v>6</v>
      </c>
      <c r="B11" s="6" t="s">
        <v>26</v>
      </c>
      <c r="C11" s="8">
        <v>19</v>
      </c>
      <c r="D11" s="9">
        <v>1.05925</v>
      </c>
      <c r="E11" s="8">
        <v>13</v>
      </c>
      <c r="F11" s="9">
        <v>0.5798</v>
      </c>
      <c r="G11" s="8">
        <v>5</v>
      </c>
      <c r="H11" s="10">
        <v>0.166375</v>
      </c>
      <c r="I11" s="8">
        <v>48</v>
      </c>
      <c r="J11" s="21">
        <v>5.352</v>
      </c>
      <c r="K11" s="8">
        <v>0</v>
      </c>
      <c r="L11" s="9">
        <v>0</v>
      </c>
      <c r="M11" s="8">
        <v>12</v>
      </c>
      <c r="N11" s="9">
        <v>0.5352</v>
      </c>
      <c r="O11" s="22">
        <f t="shared" si="0"/>
        <v>97</v>
      </c>
      <c r="P11" s="23">
        <f t="shared" si="1"/>
        <v>7.692625</v>
      </c>
      <c r="Q11" s="22">
        <v>300</v>
      </c>
      <c r="R11" s="21">
        <v>4.242</v>
      </c>
      <c r="S11" s="8">
        <v>4</v>
      </c>
      <c r="T11" s="21">
        <f t="shared" si="2"/>
        <v>0.16</v>
      </c>
      <c r="U11" s="27">
        <f t="shared" si="3"/>
        <v>4.402</v>
      </c>
      <c r="V11" s="28">
        <f t="shared" si="4"/>
        <v>12.094625</v>
      </c>
      <c r="W11" s="28">
        <f t="shared" si="5"/>
        <v>11.934625</v>
      </c>
    </row>
    <row r="12" s="2" customFormat="1" ht="20.1" customHeight="1" spans="1:23">
      <c r="A12" s="11">
        <v>7</v>
      </c>
      <c r="B12" s="6" t="s">
        <v>27</v>
      </c>
      <c r="C12" s="8">
        <v>32</v>
      </c>
      <c r="D12" s="9">
        <v>1.784</v>
      </c>
      <c r="E12" s="8">
        <v>27</v>
      </c>
      <c r="F12" s="9">
        <v>1.2042</v>
      </c>
      <c r="G12" s="8">
        <v>25</v>
      </c>
      <c r="H12" s="10">
        <v>0.696875</v>
      </c>
      <c r="I12" s="8">
        <v>70</v>
      </c>
      <c r="J12" s="21">
        <v>7.805</v>
      </c>
      <c r="K12" s="8">
        <v>0</v>
      </c>
      <c r="L12" s="9">
        <v>0</v>
      </c>
      <c r="M12" s="8">
        <v>19</v>
      </c>
      <c r="N12" s="9">
        <v>0.8474</v>
      </c>
      <c r="O12" s="22">
        <f t="shared" si="0"/>
        <v>173</v>
      </c>
      <c r="P12" s="23">
        <f t="shared" si="1"/>
        <v>12.337475</v>
      </c>
      <c r="Q12" s="22">
        <v>378</v>
      </c>
      <c r="R12" s="21">
        <v>5.348</v>
      </c>
      <c r="S12" s="8">
        <v>3</v>
      </c>
      <c r="T12" s="21">
        <f t="shared" si="2"/>
        <v>0.12</v>
      </c>
      <c r="U12" s="27">
        <v>5.468</v>
      </c>
      <c r="V12" s="28">
        <f t="shared" si="4"/>
        <v>17.805475</v>
      </c>
      <c r="W12" s="28">
        <f t="shared" si="5"/>
        <v>17.685475</v>
      </c>
    </row>
    <row r="13" s="2" customFormat="1" ht="21" customHeight="1" spans="1:23">
      <c r="A13" s="11">
        <v>8</v>
      </c>
      <c r="B13" s="6" t="s">
        <v>28</v>
      </c>
      <c r="C13" s="8">
        <v>27</v>
      </c>
      <c r="D13" s="9">
        <v>1.55925</v>
      </c>
      <c r="E13" s="8">
        <v>18</v>
      </c>
      <c r="F13" s="9">
        <v>0.8028</v>
      </c>
      <c r="G13" s="8">
        <v>19</v>
      </c>
      <c r="H13" s="10">
        <v>0.556625</v>
      </c>
      <c r="I13" s="8">
        <v>49</v>
      </c>
      <c r="J13" s="21">
        <v>5.5715</v>
      </c>
      <c r="K13" s="8">
        <v>2</v>
      </c>
      <c r="L13" s="9">
        <f>669*K13/10000</f>
        <v>0.1338</v>
      </c>
      <c r="M13" s="8">
        <v>16</v>
      </c>
      <c r="N13" s="9">
        <v>0.7136</v>
      </c>
      <c r="O13" s="22">
        <f t="shared" si="0"/>
        <v>131</v>
      </c>
      <c r="P13" s="23">
        <f t="shared" si="1"/>
        <v>9.337575</v>
      </c>
      <c r="Q13" s="22">
        <v>332</v>
      </c>
      <c r="R13" s="21">
        <v>4.69</v>
      </c>
      <c r="S13" s="8">
        <v>7</v>
      </c>
      <c r="T13" s="21">
        <f t="shared" si="2"/>
        <v>0.28</v>
      </c>
      <c r="U13" s="27">
        <f t="shared" ref="U13:U18" si="6">R13+T13</f>
        <v>4.97</v>
      </c>
      <c r="V13" s="28">
        <f t="shared" si="4"/>
        <v>14.307575</v>
      </c>
      <c r="W13" s="28">
        <f t="shared" si="5"/>
        <v>14.027575</v>
      </c>
    </row>
    <row r="14" s="2" customFormat="1" ht="20.1" customHeight="1" spans="1:23">
      <c r="A14" s="11">
        <v>9</v>
      </c>
      <c r="B14" s="6" t="s">
        <v>29</v>
      </c>
      <c r="C14" s="8">
        <v>60</v>
      </c>
      <c r="D14" s="9">
        <v>3.345</v>
      </c>
      <c r="E14" s="8">
        <v>28</v>
      </c>
      <c r="F14" s="9">
        <v>1.2488</v>
      </c>
      <c r="G14" s="8">
        <v>26</v>
      </c>
      <c r="H14" s="10">
        <v>0.72475</v>
      </c>
      <c r="I14" s="8">
        <v>58</v>
      </c>
      <c r="J14" s="21">
        <v>6.467</v>
      </c>
      <c r="K14" s="8">
        <v>0</v>
      </c>
      <c r="L14" s="9">
        <v>0</v>
      </c>
      <c r="M14" s="8">
        <v>16</v>
      </c>
      <c r="N14" s="9">
        <v>0.7136</v>
      </c>
      <c r="O14" s="22">
        <f t="shared" si="0"/>
        <v>188</v>
      </c>
      <c r="P14" s="23">
        <f t="shared" si="1"/>
        <v>12.49915</v>
      </c>
      <c r="Q14" s="22">
        <v>387</v>
      </c>
      <c r="R14" s="21">
        <v>5.432</v>
      </c>
      <c r="S14" s="8">
        <v>11</v>
      </c>
      <c r="T14" s="21">
        <f t="shared" si="2"/>
        <v>0.44</v>
      </c>
      <c r="U14" s="27">
        <f t="shared" si="6"/>
        <v>5.872</v>
      </c>
      <c r="V14" s="28">
        <f t="shared" si="4"/>
        <v>18.37115</v>
      </c>
      <c r="W14" s="28">
        <f t="shared" si="5"/>
        <v>17.93115</v>
      </c>
    </row>
    <row r="15" s="2" customFormat="1" ht="20.1" customHeight="1" spans="1:23">
      <c r="A15" s="11">
        <v>10</v>
      </c>
      <c r="B15" s="6" t="s">
        <v>30</v>
      </c>
      <c r="C15" s="8">
        <v>34</v>
      </c>
      <c r="D15" s="9">
        <v>1.8955</v>
      </c>
      <c r="E15" s="8">
        <v>33</v>
      </c>
      <c r="F15" s="9">
        <v>1.4718</v>
      </c>
      <c r="G15" s="8">
        <v>8</v>
      </c>
      <c r="H15" s="10">
        <v>0.223</v>
      </c>
      <c r="I15" s="8">
        <v>51</v>
      </c>
      <c r="J15" s="21">
        <v>5.6865</v>
      </c>
      <c r="K15" s="8">
        <v>0</v>
      </c>
      <c r="L15" s="9">
        <v>0</v>
      </c>
      <c r="M15" s="8">
        <v>13</v>
      </c>
      <c r="N15" s="9">
        <v>0.5798</v>
      </c>
      <c r="O15" s="22">
        <f t="shared" si="0"/>
        <v>139</v>
      </c>
      <c r="P15" s="23">
        <f t="shared" si="1"/>
        <v>9.8566</v>
      </c>
      <c r="Q15" s="22">
        <v>300</v>
      </c>
      <c r="R15" s="21">
        <v>4.214</v>
      </c>
      <c r="S15" s="8">
        <v>5</v>
      </c>
      <c r="T15" s="21">
        <v>0.2</v>
      </c>
      <c r="U15" s="27">
        <f t="shared" si="6"/>
        <v>4.414</v>
      </c>
      <c r="V15" s="28">
        <f t="shared" si="4"/>
        <v>14.2706</v>
      </c>
      <c r="W15" s="28">
        <f t="shared" si="5"/>
        <v>14.0706</v>
      </c>
    </row>
    <row r="16" s="2" customFormat="1" ht="20.1" customHeight="1" spans="1:23">
      <c r="A16" s="11">
        <v>11</v>
      </c>
      <c r="B16" s="6" t="s">
        <v>31</v>
      </c>
      <c r="C16" s="8">
        <v>69</v>
      </c>
      <c r="D16" s="9">
        <v>3.90075</v>
      </c>
      <c r="E16" s="8">
        <v>44</v>
      </c>
      <c r="F16" s="9">
        <v>1.9624</v>
      </c>
      <c r="G16" s="8">
        <v>30</v>
      </c>
      <c r="H16" s="10">
        <v>0.83625</v>
      </c>
      <c r="I16" s="8">
        <v>75</v>
      </c>
      <c r="J16" s="21">
        <v>8.3625</v>
      </c>
      <c r="K16" s="8">
        <v>2</v>
      </c>
      <c r="L16" s="9">
        <v>0.1338</v>
      </c>
      <c r="M16" s="8">
        <v>25</v>
      </c>
      <c r="N16" s="9">
        <v>1.115</v>
      </c>
      <c r="O16" s="22">
        <f t="shared" si="0"/>
        <v>245</v>
      </c>
      <c r="P16" s="23">
        <f t="shared" si="1"/>
        <v>16.3107</v>
      </c>
      <c r="Q16" s="22">
        <v>428</v>
      </c>
      <c r="R16" s="21">
        <v>6.048</v>
      </c>
      <c r="S16" s="8">
        <v>18</v>
      </c>
      <c r="T16" s="21">
        <f>400*S16/10000</f>
        <v>0.72</v>
      </c>
      <c r="U16" s="27">
        <f t="shared" si="6"/>
        <v>6.768</v>
      </c>
      <c r="V16" s="28">
        <f t="shared" si="4"/>
        <v>23.0787</v>
      </c>
      <c r="W16" s="28">
        <f t="shared" si="5"/>
        <v>22.3587</v>
      </c>
    </row>
    <row r="17" s="2" customFormat="1" ht="21" customHeight="1" spans="1:23">
      <c r="A17" s="11">
        <v>12</v>
      </c>
      <c r="B17" s="6" t="s">
        <v>32</v>
      </c>
      <c r="C17" s="8">
        <v>107</v>
      </c>
      <c r="D17" s="9">
        <v>5.96525</v>
      </c>
      <c r="E17" s="8">
        <v>70</v>
      </c>
      <c r="F17" s="9">
        <v>3.122</v>
      </c>
      <c r="G17" s="8">
        <v>47</v>
      </c>
      <c r="H17" s="10">
        <v>1.337125</v>
      </c>
      <c r="I17" s="8">
        <v>68</v>
      </c>
      <c r="J17" s="21">
        <v>7.798</v>
      </c>
      <c r="K17" s="8">
        <v>0</v>
      </c>
      <c r="L17" s="9">
        <v>0</v>
      </c>
      <c r="M17" s="8">
        <v>52</v>
      </c>
      <c r="N17" s="9">
        <v>2.3192</v>
      </c>
      <c r="O17" s="22">
        <f t="shared" si="0"/>
        <v>344</v>
      </c>
      <c r="P17" s="23">
        <f t="shared" si="1"/>
        <v>20.541575</v>
      </c>
      <c r="Q17" s="22">
        <v>510</v>
      </c>
      <c r="R17" s="21">
        <v>7.168</v>
      </c>
      <c r="S17" s="8">
        <v>26</v>
      </c>
      <c r="T17" s="21">
        <v>1.04</v>
      </c>
      <c r="U17" s="27">
        <f t="shared" si="6"/>
        <v>8.208</v>
      </c>
      <c r="V17" s="28">
        <f t="shared" si="4"/>
        <v>28.749575</v>
      </c>
      <c r="W17" s="28">
        <f t="shared" si="5"/>
        <v>27.709575</v>
      </c>
    </row>
    <row r="18" s="2" customFormat="1" ht="20.1" customHeight="1" spans="1:23">
      <c r="A18" s="11">
        <v>13</v>
      </c>
      <c r="B18" s="6" t="s">
        <v>33</v>
      </c>
      <c r="C18" s="8">
        <v>48</v>
      </c>
      <c r="D18" s="9">
        <v>2.676</v>
      </c>
      <c r="E18" s="8">
        <v>32</v>
      </c>
      <c r="F18" s="9">
        <v>1.4272</v>
      </c>
      <c r="G18" s="8">
        <v>21</v>
      </c>
      <c r="H18" s="10">
        <v>0.585375</v>
      </c>
      <c r="I18" s="8">
        <v>57</v>
      </c>
      <c r="J18" s="21">
        <v>6.3555</v>
      </c>
      <c r="K18" s="8">
        <v>0</v>
      </c>
      <c r="L18" s="9">
        <f>591*K18/10000</f>
        <v>0</v>
      </c>
      <c r="M18" s="8">
        <v>14</v>
      </c>
      <c r="N18" s="9">
        <v>0.6244</v>
      </c>
      <c r="O18" s="22">
        <f t="shared" si="0"/>
        <v>172</v>
      </c>
      <c r="P18" s="23">
        <f t="shared" si="1"/>
        <v>11.668475</v>
      </c>
      <c r="Q18" s="22">
        <v>315</v>
      </c>
      <c r="R18" s="21">
        <v>4.41</v>
      </c>
      <c r="S18" s="8">
        <v>7</v>
      </c>
      <c r="T18" s="21">
        <v>0.28</v>
      </c>
      <c r="U18" s="27">
        <f t="shared" si="6"/>
        <v>4.69</v>
      </c>
      <c r="V18" s="28">
        <f>P18+U18</f>
        <v>16.358475</v>
      </c>
      <c r="W18" s="28">
        <f t="shared" si="5"/>
        <v>16.078475</v>
      </c>
    </row>
    <row r="19" s="3" customFormat="1" ht="19" customHeight="1" spans="1:23">
      <c r="A19" s="13" t="s">
        <v>34</v>
      </c>
      <c r="B19" s="14"/>
      <c r="C19" s="15">
        <f t="shared" ref="C19:W19" si="7">SUM(C6:C18)</f>
        <v>583</v>
      </c>
      <c r="D19" s="16">
        <f t="shared" si="7"/>
        <v>32.66425</v>
      </c>
      <c r="E19" s="15">
        <f t="shared" si="7"/>
        <v>363</v>
      </c>
      <c r="F19" s="16">
        <f t="shared" si="7"/>
        <v>16.1898</v>
      </c>
      <c r="G19" s="15">
        <f t="shared" si="7"/>
        <v>258</v>
      </c>
      <c r="H19" s="17">
        <f t="shared" si="7"/>
        <v>7.27275</v>
      </c>
      <c r="I19" s="15">
        <f t="shared" si="7"/>
        <v>780</v>
      </c>
      <c r="J19" s="24">
        <f t="shared" si="7"/>
        <v>87.402</v>
      </c>
      <c r="K19" s="15">
        <f t="shared" si="7"/>
        <v>12</v>
      </c>
      <c r="L19" s="16">
        <f t="shared" si="7"/>
        <v>0.8028</v>
      </c>
      <c r="M19" s="15">
        <f t="shared" si="7"/>
        <v>299</v>
      </c>
      <c r="N19" s="16">
        <f t="shared" si="7"/>
        <v>13.3786</v>
      </c>
      <c r="O19" s="25">
        <f t="shared" si="7"/>
        <v>2295</v>
      </c>
      <c r="P19" s="26">
        <f t="shared" si="7"/>
        <v>157.7102</v>
      </c>
      <c r="Q19" s="15">
        <f t="shared" si="7"/>
        <v>4887</v>
      </c>
      <c r="R19" s="24">
        <f t="shared" si="7"/>
        <v>68.964</v>
      </c>
      <c r="S19" s="15">
        <f t="shared" si="7"/>
        <v>133</v>
      </c>
      <c r="T19" s="29">
        <f t="shared" si="7"/>
        <v>5.32</v>
      </c>
      <c r="U19" s="30">
        <f t="shared" si="7"/>
        <v>74.284</v>
      </c>
      <c r="V19" s="31">
        <f t="shared" si="7"/>
        <v>231.9942</v>
      </c>
      <c r="W19" s="31">
        <f t="shared" si="7"/>
        <v>226.6742</v>
      </c>
    </row>
    <row r="20" s="1" customFormat="1" ht="35" customHeight="1" spans="1:23">
      <c r="A20" s="6" t="s">
        <v>35</v>
      </c>
      <c r="B20" s="6"/>
      <c r="C20" s="18" t="s">
        <v>36</v>
      </c>
      <c r="D20" s="19"/>
      <c r="E20" s="20"/>
      <c r="F20" s="20"/>
      <c r="G20" s="19"/>
      <c r="H20" s="19"/>
      <c r="I20" s="19"/>
      <c r="J20" s="19"/>
      <c r="K20" s="20"/>
      <c r="L20" s="20"/>
      <c r="M20" s="20"/>
      <c r="N20" s="20"/>
      <c r="O20" s="19"/>
      <c r="P20" s="19"/>
      <c r="Q20" s="19"/>
      <c r="R20" s="19"/>
      <c r="S20" s="20"/>
      <c r="T20" s="20"/>
      <c r="U20" s="32">
        <f>P19+U19</f>
        <v>231.9942</v>
      </c>
      <c r="V20" s="15"/>
      <c r="W20" s="33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2025-07-11T01:50:59Z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